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.sharepoint.com/sites/Toetustevaldkond_RTK/DOKUMENDID/TRO/Elu ja ettevõtlus keskkond/Periood 2021-2027 ja RRF/KLIM_ReM TRANSPORT/PROJEKTID/Maanteed/Sauga-Pärnu/KD/KD29_12_09_2025/"/>
    </mc:Choice>
  </mc:AlternateContent>
  <xr:revisionPtr revIDLastSave="0" documentId="8_{B56FC732-B1F9-46FB-A857-A422074F4893}" xr6:coauthVersionLast="47" xr6:coauthVersionMax="47" xr10:uidLastSave="{00000000-0000-0000-0000-000000000000}"/>
  <bookViews>
    <workbookView xWindow="-110" yWindow="-110" windowWidth="19420" windowHeight="10300" xr2:uid="{02A27994-73D0-49D0-A21D-B28D0FDBE3D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F54" i="1"/>
  <c r="J53" i="1"/>
  <c r="J52" i="1"/>
  <c r="J46" i="1"/>
  <c r="J44" i="1"/>
  <c r="J40" i="1"/>
  <c r="J39" i="1"/>
  <c r="F38" i="1"/>
  <c r="J35" i="1"/>
  <c r="J34" i="1"/>
  <c r="J30" i="1"/>
  <c r="D30" i="1"/>
  <c r="F30" i="1" s="1"/>
  <c r="F50" i="1" s="1"/>
  <c r="J29" i="1"/>
  <c r="J28" i="1"/>
  <c r="J50" i="1" s="1"/>
  <c r="H25" i="1"/>
  <c r="J23" i="1"/>
  <c r="J25" i="1" s="1"/>
  <c r="F23" i="1"/>
  <c r="F25" i="1" s="1"/>
  <c r="F21" i="1"/>
  <c r="J19" i="1"/>
  <c r="J18" i="1"/>
  <c r="J14" i="1"/>
  <c r="J21" i="1" s="1"/>
  <c r="J11" i="1"/>
  <c r="J12" i="1" s="1"/>
  <c r="D11" i="1"/>
  <c r="F11" i="1" s="1"/>
  <c r="F12" i="1" s="1"/>
  <c r="F10" i="1"/>
  <c r="J7" i="1"/>
  <c r="F7" i="1"/>
  <c r="J6" i="1"/>
  <c r="F6" i="1"/>
  <c r="J5" i="1"/>
  <c r="F5" i="1"/>
  <c r="J4" i="1"/>
  <c r="F4" i="1"/>
  <c r="F8" i="1" l="1"/>
  <c r="J8" i="1"/>
</calcChain>
</file>

<file path=xl/sharedStrings.xml><?xml version="1.0" encoding="utf-8"?>
<sst xmlns="http://schemas.openxmlformats.org/spreadsheetml/2006/main" count="97" uniqueCount="55">
  <si>
    <t>Muudatus nr 6 (lisanduv töö - viga)</t>
  </si>
  <si>
    <t>Kaevu eemaldamine ja utiliseerimine PK 1243+85</t>
  </si>
  <si>
    <t>tk</t>
  </si>
  <si>
    <t>Tõmbekindla tol.pimeda paigaldamine mõõdus Dn200 193-227 pk 1242+60</t>
  </si>
  <si>
    <t>Tõmbekindla tol.pimeda paigaldamine mõõdus Dn100 104-133 pk 1243+85</t>
  </si>
  <si>
    <t>Otsa sulgemine betooniga ja lisaks kaevu sulgemise vahuga pk 1244+15</t>
  </si>
  <si>
    <t>Kokku muudatus nr 6</t>
  </si>
  <si>
    <t xml:space="preserve"> </t>
  </si>
  <si>
    <t>Tööde kirjeldus</t>
  </si>
  <si>
    <t>Parameetrid</t>
  </si>
  <si>
    <t>Mõõtühik</t>
  </si>
  <si>
    <t>Maht</t>
  </si>
  <si>
    <t>Üh.hind</t>
  </si>
  <si>
    <t>Summa</t>
  </si>
  <si>
    <t>Leping</t>
  </si>
  <si>
    <t>Tasutud enne</t>
  </si>
  <si>
    <t>Tasutud selle arvega</t>
  </si>
  <si>
    <t>Muudatus nr 14 (lisanduv töö - viga)</t>
  </si>
  <si>
    <t>Ehituseks sobimatu pinnase kaevandamine, sh kraavid</t>
  </si>
  <si>
    <t>m3</t>
  </si>
  <si>
    <t>Kõva pinnase kaevandamine (lõigu alguses KS kiht)</t>
  </si>
  <si>
    <t>Kokku muudatus nr 14</t>
  </si>
  <si>
    <t>Muudatus nr 15 (lisanduv töö - viga)</t>
  </si>
  <si>
    <t>VSL märgid, sh. UPS seade</t>
  </si>
  <si>
    <t>Elektritööd(kaablid, kaitsetorud, paigaldus) uus kaablitrass</t>
  </si>
  <si>
    <t>m</t>
  </si>
  <si>
    <t>Fiiberoptiline kaabel 1x24</t>
  </si>
  <si>
    <t>VSL toitekaabel paigaldusega ol. olevas kaablitrassis</t>
  </si>
  <si>
    <t>6,5 m konsool</t>
  </si>
  <si>
    <t>Projekteerimine</t>
  </si>
  <si>
    <t>Kokku muudatus nr 15</t>
  </si>
  <si>
    <t>Muudatus nr 17 (lisanduv töö - viga)</t>
  </si>
  <si>
    <t>Ehitajate tee vertikaali ümber projekteerimine</t>
  </si>
  <si>
    <t>kogusumma</t>
  </si>
  <si>
    <t>Kokku muudatus nr 17</t>
  </si>
  <si>
    <t>Muudatus nr 18 (lisanduv töö - viga)</t>
  </si>
  <si>
    <t>Kalade juurdepääsutee lõpuni ehitamine</t>
  </si>
  <si>
    <t>Turba kaevandamine  (veealune kaeve)</t>
  </si>
  <si>
    <t xml:space="preserve">m3  </t>
  </si>
  <si>
    <t>Muldkeha ehitamine juurdeveetavast pinnasest Tm_65</t>
  </si>
  <si>
    <t>Purustatud kruusast aluskiht  fr 0/32, f5 Pos 2 (asendatud fr16/32 killustikuga)</t>
  </si>
  <si>
    <t xml:space="preserve">m2  </t>
  </si>
  <si>
    <t>Purustatud kruusast kate pos 6</t>
  </si>
  <si>
    <t xml:space="preserve">Muru kasvualuse rajamine ja külv  </t>
  </si>
  <si>
    <t>Angerja kinnistu mahasõidu ehitus</t>
  </si>
  <si>
    <t>Linaski kinnistu mahasõidu ehitus</t>
  </si>
  <si>
    <t>Säga kinnistu mahasõidu ehitus</t>
  </si>
  <si>
    <t>Üksikpuude langetamine koos kändude juurimisega</t>
  </si>
  <si>
    <t xml:space="preserve">tk  </t>
  </si>
  <si>
    <t>Kokku muudatus nr 18</t>
  </si>
  <si>
    <t>Muudatus nr 19 (lisanduv töö - viga)</t>
  </si>
  <si>
    <t>Peenarde kindlustamine (purustatud kruus, killustik jne.)</t>
  </si>
  <si>
    <t>m2</t>
  </si>
  <si>
    <t>Kokku muudatus nr 19</t>
  </si>
  <si>
    <t>Viide tellija reservi kooskõlastuslehe juhisele/muudatusele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</si>
</sst>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r&quot;_-;\-* #,##0.00\ &quot;kr&quot;_-;_-* &quot;-&quot;??\ &quot;kr&quot;_-;_-@_-"/>
    <numFmt numFmtId="165" formatCode="#\ ###\ ###"/>
    <numFmt numFmtId="166" formatCode="#,##0.0"/>
  </numFmts>
  <fonts count="16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186"/>
    </font>
    <font>
      <sz val="10"/>
      <color rgb="FF00B0F0"/>
      <name val="Times New Roman"/>
      <family val="1"/>
    </font>
    <font>
      <sz val="10"/>
      <name val="Arial"/>
      <family val="2"/>
    </font>
    <font>
      <b/>
      <sz val="10"/>
      <color rgb="FF00B0F0"/>
      <name val="Times New Roman"/>
      <family val="1"/>
    </font>
    <font>
      <sz val="10"/>
      <color theme="1"/>
      <name val="Times New Roman"/>
      <family val="1"/>
      <charset val="186"/>
    </font>
    <font>
      <b/>
      <sz val="8"/>
      <name val="Times New Roman"/>
      <family val="1"/>
    </font>
    <font>
      <b/>
      <sz val="8"/>
      <name val="Times New Roman"/>
      <family val="1"/>
      <charset val="186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B0F0"/>
      <name val="Times New Roman"/>
      <family val="1"/>
      <charset val="186"/>
    </font>
    <font>
      <sz val="10"/>
      <color theme="9" tint="-0.249977111117893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2" fontId="1" fillId="0" borderId="0"/>
    <xf numFmtId="0" fontId="1" fillId="0" borderId="0"/>
    <xf numFmtId="0" fontId="6" fillId="0" borderId="0"/>
  </cellStyleXfs>
  <cellXfs count="121">
    <xf numFmtId="0" fontId="0" fillId="0" borderId="0" xfId="0"/>
    <xf numFmtId="0" fontId="2" fillId="0" borderId="1" xfId="1" applyFont="1" applyBorder="1" applyAlignment="1" applyProtection="1">
      <alignment vertical="top" wrapText="1"/>
      <protection hidden="1"/>
    </xf>
    <xf numFmtId="0" fontId="3" fillId="0" borderId="1" xfId="1" applyFont="1" applyBorder="1" applyAlignment="1" applyProtection="1">
      <alignment vertical="top" wrapText="1"/>
      <protection hidden="1"/>
    </xf>
    <xf numFmtId="0" fontId="3" fillId="0" borderId="1" xfId="1" applyFont="1" applyBorder="1" applyAlignment="1" applyProtection="1">
      <alignment horizontal="center" vertical="top" wrapText="1"/>
      <protection hidden="1"/>
    </xf>
    <xf numFmtId="4" fontId="3" fillId="0" borderId="1" xfId="1" applyNumberFormat="1" applyFont="1" applyBorder="1" applyAlignment="1" applyProtection="1">
      <alignment vertical="top" wrapText="1"/>
      <protection hidden="1"/>
    </xf>
    <xf numFmtId="3" fontId="3" fillId="0" borderId="1" xfId="1" applyNumberFormat="1" applyFont="1" applyBorder="1" applyAlignment="1" applyProtection="1">
      <alignment vertical="center" wrapText="1"/>
      <protection hidden="1"/>
    </xf>
    <xf numFmtId="0" fontId="0" fillId="0" borderId="1" xfId="0" applyBorder="1"/>
    <xf numFmtId="0" fontId="4" fillId="0" borderId="1" xfId="0" applyFont="1" applyBorder="1"/>
    <xf numFmtId="0" fontId="0" fillId="2" borderId="1" xfId="0" applyFill="1" applyBorder="1"/>
    <xf numFmtId="0" fontId="5" fillId="0" borderId="1" xfId="1" applyFont="1" applyBorder="1" applyAlignment="1" applyProtection="1">
      <alignment vertical="top" wrapText="1"/>
      <protection hidden="1"/>
    </xf>
    <xf numFmtId="0" fontId="5" fillId="0" borderId="1" xfId="1" applyFont="1" applyBorder="1" applyAlignment="1" applyProtection="1">
      <alignment horizontal="center" vertical="top" wrapText="1"/>
      <protection hidden="1"/>
    </xf>
    <xf numFmtId="4" fontId="5" fillId="0" borderId="1" xfId="1" applyNumberFormat="1" applyFont="1" applyBorder="1" applyAlignment="1" applyProtection="1">
      <alignment vertical="top" wrapText="1"/>
      <protection hidden="1"/>
    </xf>
    <xf numFmtId="4" fontId="5" fillId="0" borderId="2" xfId="2" applyNumberFormat="1" applyFont="1" applyBorder="1"/>
    <xf numFmtId="0" fontId="5" fillId="0" borderId="1" xfId="0" applyFont="1" applyBorder="1"/>
    <xf numFmtId="4" fontId="5" fillId="3" borderId="2" xfId="2" applyNumberFormat="1" applyFont="1" applyFill="1" applyBorder="1"/>
    <xf numFmtId="0" fontId="5" fillId="2" borderId="2" xfId="0" applyFont="1" applyFill="1" applyBorder="1"/>
    <xf numFmtId="4" fontId="5" fillId="2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2" fontId="5" fillId="0" borderId="2" xfId="2" applyNumberFormat="1" applyFont="1" applyFill="1" applyBorder="1" applyAlignment="1">
      <alignment horizontal="center"/>
    </xf>
    <xf numFmtId="0" fontId="5" fillId="0" borderId="2" xfId="2" applyNumberFormat="1" applyFont="1" applyFill="1" applyBorder="1"/>
    <xf numFmtId="0" fontId="5" fillId="2" borderId="1" xfId="0" applyFont="1" applyFill="1" applyBorder="1"/>
    <xf numFmtId="165" fontId="5" fillId="0" borderId="2" xfId="3" applyNumberFormat="1" applyFont="1" applyBorder="1" applyAlignment="1" applyProtection="1">
      <alignment horizontal="left" vertical="center" wrapText="1"/>
      <protection hidden="1"/>
    </xf>
    <xf numFmtId="165" fontId="5" fillId="0" borderId="2" xfId="3" applyNumberFormat="1" applyFont="1" applyBorder="1" applyAlignment="1" applyProtection="1">
      <alignment horizontal="center" vertical="center" wrapText="1"/>
      <protection hidden="1"/>
    </xf>
    <xf numFmtId="3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Border="1" applyAlignment="1" applyProtection="1">
      <alignment horizontal="right" vertical="center" wrapText="1"/>
      <protection hidden="1"/>
    </xf>
    <xf numFmtId="165" fontId="2" fillId="0" borderId="2" xfId="3" applyNumberFormat="1" applyFont="1" applyBorder="1" applyAlignment="1" applyProtection="1">
      <alignment horizontal="right" vertical="center" wrapText="1"/>
      <protection hidden="1"/>
    </xf>
    <xf numFmtId="165" fontId="3" fillId="0" borderId="2" xfId="3" applyNumberFormat="1" applyFont="1" applyBorder="1" applyAlignment="1" applyProtection="1">
      <alignment horizontal="left" vertical="center" wrapText="1"/>
      <protection hidden="1"/>
    </xf>
    <xf numFmtId="165" fontId="4" fillId="0" borderId="2" xfId="3" applyNumberFormat="1" applyFont="1" applyBorder="1" applyAlignment="1" applyProtection="1">
      <alignment horizontal="center" vertical="center" wrapText="1"/>
      <protection hidden="1"/>
    </xf>
    <xf numFmtId="3" fontId="3" fillId="0" borderId="2" xfId="3" applyNumberFormat="1" applyFont="1" applyBorder="1" applyAlignment="1">
      <alignment horizontal="center" vertical="center" wrapText="1"/>
    </xf>
    <xf numFmtId="4" fontId="3" fillId="0" borderId="2" xfId="3" applyNumberFormat="1" applyFont="1" applyBorder="1" applyAlignment="1" applyProtection="1">
      <alignment horizontal="right" vertical="center" wrapText="1"/>
      <protection hidden="1"/>
    </xf>
    <xf numFmtId="4" fontId="7" fillId="0" borderId="2" xfId="2" applyNumberFormat="1" applyFont="1" applyBorder="1"/>
    <xf numFmtId="4" fontId="8" fillId="0" borderId="2" xfId="2" applyNumberFormat="1" applyFont="1" applyBorder="1"/>
    <xf numFmtId="4" fontId="0" fillId="2" borderId="2" xfId="0" applyNumberFormat="1" applyFill="1" applyBorder="1" applyAlignment="1">
      <alignment vertical="center"/>
    </xf>
    <xf numFmtId="4" fontId="7" fillId="2" borderId="2" xfId="2" applyNumberFormat="1" applyFont="1" applyFill="1" applyBorder="1"/>
    <xf numFmtId="0" fontId="9" fillId="0" borderId="3" xfId="1" applyFont="1" applyBorder="1" applyAlignment="1" applyProtection="1">
      <alignment horizontal="center" vertical="center" wrapText="1"/>
      <protection hidden="1"/>
    </xf>
    <xf numFmtId="4" fontId="9" fillId="0" borderId="3" xfId="1" applyNumberFormat="1" applyFont="1" applyBorder="1" applyAlignment="1" applyProtection="1">
      <alignment horizontal="center" vertical="center" wrapText="1"/>
      <protection hidden="1"/>
    </xf>
    <xf numFmtId="3" fontId="9" fillId="0" borderId="3" xfId="1" applyNumberFormat="1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3" borderId="1" xfId="1" applyFont="1" applyFill="1" applyBorder="1" applyAlignment="1" applyProtection="1">
      <alignment vertical="top" wrapText="1"/>
      <protection hidden="1"/>
    </xf>
    <xf numFmtId="0" fontId="3" fillId="3" borderId="1" xfId="1" applyFont="1" applyFill="1" applyBorder="1" applyAlignment="1" applyProtection="1">
      <alignment horizontal="center" vertical="top" wrapText="1"/>
      <protection hidden="1"/>
    </xf>
    <xf numFmtId="0" fontId="5" fillId="3" borderId="1" xfId="1" applyFont="1" applyFill="1" applyBorder="1" applyAlignment="1" applyProtection="1">
      <alignment horizontal="center" vertical="top" wrapText="1"/>
      <protection hidden="1"/>
    </xf>
    <xf numFmtId="4" fontId="3" fillId="3" borderId="1" xfId="1" applyNumberFormat="1" applyFont="1" applyFill="1" applyBorder="1" applyAlignment="1" applyProtection="1">
      <alignment vertical="top" wrapText="1"/>
      <protection hidden="1"/>
    </xf>
    <xf numFmtId="3" fontId="3" fillId="3" borderId="1" xfId="1" applyNumberFormat="1" applyFont="1" applyFill="1" applyBorder="1" applyAlignment="1" applyProtection="1">
      <alignment vertical="center" wrapText="1"/>
      <protection hidden="1"/>
    </xf>
    <xf numFmtId="0" fontId="5" fillId="3" borderId="1" xfId="0" applyFont="1" applyFill="1" applyBorder="1"/>
    <xf numFmtId="4" fontId="0" fillId="2" borderId="6" xfId="0" applyNumberFormat="1" applyFill="1" applyBorder="1" applyAlignment="1">
      <alignment vertical="center"/>
    </xf>
    <xf numFmtId="0" fontId="11" fillId="0" borderId="1" xfId="1" applyFont="1" applyBorder="1" applyAlignment="1" applyProtection="1">
      <alignment vertical="top" wrapText="1"/>
      <protection hidden="1"/>
    </xf>
    <xf numFmtId="0" fontId="11" fillId="3" borderId="1" xfId="1" applyFont="1" applyFill="1" applyBorder="1" applyAlignment="1" applyProtection="1">
      <alignment vertical="top" wrapText="1"/>
      <protection hidden="1"/>
    </xf>
    <xf numFmtId="0" fontId="11" fillId="3" borderId="1" xfId="1" applyFont="1" applyFill="1" applyBorder="1" applyAlignment="1" applyProtection="1">
      <alignment horizontal="center" vertical="top" wrapText="1"/>
      <protection hidden="1"/>
    </xf>
    <xf numFmtId="4" fontId="11" fillId="3" borderId="1" xfId="1" applyNumberFormat="1" applyFont="1" applyFill="1" applyBorder="1" applyAlignment="1" applyProtection="1">
      <alignment vertical="top" wrapText="1"/>
      <protection hidden="1"/>
    </xf>
    <xf numFmtId="3" fontId="11" fillId="3" borderId="1" xfId="1" applyNumberFormat="1" applyFont="1" applyFill="1" applyBorder="1" applyAlignment="1" applyProtection="1">
      <alignment vertical="center" wrapText="1"/>
      <protection hidden="1"/>
    </xf>
    <xf numFmtId="0" fontId="12" fillId="3" borderId="1" xfId="0" applyFont="1" applyFill="1" applyBorder="1"/>
    <xf numFmtId="4" fontId="11" fillId="2" borderId="6" xfId="0" applyNumberFormat="1" applyFont="1" applyFill="1" applyBorder="1" applyAlignment="1">
      <alignment vertical="center"/>
    </xf>
    <xf numFmtId="0" fontId="11" fillId="2" borderId="7" xfId="0" applyFont="1" applyFill="1" applyBorder="1"/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/>
    </xf>
    <xf numFmtId="2" fontId="5" fillId="3" borderId="2" xfId="2" applyNumberFormat="1" applyFont="1" applyFill="1" applyBorder="1" applyAlignment="1">
      <alignment horizontal="center"/>
    </xf>
    <xf numFmtId="0" fontId="5" fillId="3" borderId="2" xfId="2" applyNumberFormat="1" applyFont="1" applyFill="1" applyBorder="1"/>
    <xf numFmtId="4" fontId="5" fillId="2" borderId="6" xfId="0" applyNumberFormat="1" applyFont="1" applyFill="1" applyBorder="1" applyAlignment="1">
      <alignment vertical="center"/>
    </xf>
    <xf numFmtId="165" fontId="7" fillId="0" borderId="2" xfId="3" applyNumberFormat="1" applyFont="1" applyBorder="1" applyAlignment="1" applyProtection="1">
      <alignment horizontal="right" vertical="center" wrapText="1"/>
      <protection hidden="1"/>
    </xf>
    <xf numFmtId="4" fontId="13" fillId="0" borderId="2" xfId="2" applyNumberFormat="1" applyFont="1" applyBorder="1"/>
    <xf numFmtId="4" fontId="5" fillId="2" borderId="2" xfId="2" applyNumberFormat="1" applyFont="1" applyFill="1" applyBorder="1"/>
    <xf numFmtId="0" fontId="11" fillId="0" borderId="2" xfId="0" applyFont="1" applyBorder="1" applyAlignment="1">
      <alignment wrapText="1"/>
    </xf>
    <xf numFmtId="4" fontId="12" fillId="0" borderId="2" xfId="2" applyNumberFormat="1" applyFont="1" applyBorder="1"/>
    <xf numFmtId="4" fontId="11" fillId="0" borderId="2" xfId="2" applyNumberFormat="1" applyFont="1" applyBorder="1"/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6" fontId="5" fillId="0" borderId="2" xfId="4" applyNumberFormat="1" applyFont="1" applyBorder="1" applyAlignment="1">
      <alignment horizontal="center" vertical="center" wrapText="1"/>
    </xf>
    <xf numFmtId="2" fontId="5" fillId="0" borderId="2" xfId="4" applyNumberFormat="1" applyFont="1" applyBorder="1" applyAlignment="1">
      <alignment horizontal="right" vertical="center" wrapText="1"/>
    </xf>
    <xf numFmtId="4" fontId="3" fillId="0" borderId="2" xfId="2" applyNumberFormat="1" applyFont="1" applyBorder="1"/>
    <xf numFmtId="4" fontId="3" fillId="2" borderId="2" xfId="0" applyNumberFormat="1" applyFont="1" applyFill="1" applyBorder="1" applyAlignment="1">
      <alignment vertical="center"/>
    </xf>
    <xf numFmtId="165" fontId="3" fillId="0" borderId="2" xfId="3" applyNumberFormat="1" applyFont="1" applyBorder="1" applyAlignment="1" applyProtection="1">
      <alignment horizontal="center" vertical="center" wrapText="1"/>
      <protection hidden="1"/>
    </xf>
    <xf numFmtId="4" fontId="12" fillId="2" borderId="2" xfId="2" applyNumberFormat="1" applyFont="1" applyFill="1" applyBorder="1"/>
    <xf numFmtId="0" fontId="2" fillId="0" borderId="2" xfId="1" applyFont="1" applyBorder="1" applyAlignment="1" applyProtection="1">
      <alignment vertical="top" wrapText="1"/>
      <protection hidden="1"/>
    </xf>
    <xf numFmtId="0" fontId="3" fillId="0" borderId="2" xfId="1" applyFont="1" applyBorder="1" applyAlignment="1" applyProtection="1">
      <alignment vertical="top" wrapText="1"/>
      <protection hidden="1"/>
    </xf>
    <xf numFmtId="0" fontId="3" fillId="0" borderId="2" xfId="1" applyFont="1" applyBorder="1" applyAlignment="1" applyProtection="1">
      <alignment horizontal="center" vertical="top" wrapText="1"/>
      <protection hidden="1"/>
    </xf>
    <xf numFmtId="4" fontId="3" fillId="0" borderId="2" xfId="1" applyNumberFormat="1" applyFont="1" applyBorder="1" applyAlignment="1" applyProtection="1">
      <alignment vertical="top" wrapText="1"/>
      <protection hidden="1"/>
    </xf>
    <xf numFmtId="3" fontId="3" fillId="0" borderId="2" xfId="1" applyNumberFormat="1" applyFont="1" applyBorder="1" applyAlignment="1" applyProtection="1">
      <alignment vertical="center" wrapText="1"/>
      <protection hidden="1"/>
    </xf>
    <xf numFmtId="0" fontId="5" fillId="0" borderId="2" xfId="0" applyFont="1" applyBorder="1"/>
    <xf numFmtId="0" fontId="3" fillId="2" borderId="2" xfId="0" applyFont="1" applyFill="1" applyBorder="1"/>
    <xf numFmtId="0" fontId="14" fillId="0" borderId="2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4" fillId="0" borderId="2" xfId="0" applyFont="1" applyBorder="1" applyAlignment="1">
      <alignment horizontal="center"/>
    </xf>
    <xf numFmtId="2" fontId="14" fillId="0" borderId="2" xfId="2" applyNumberFormat="1" applyFont="1" applyFill="1" applyBorder="1" applyAlignment="1">
      <alignment horizontal="center"/>
    </xf>
    <xf numFmtId="0" fontId="14" fillId="0" borderId="2" xfId="2" applyNumberFormat="1" applyFont="1" applyFill="1" applyBorder="1"/>
    <xf numFmtId="4" fontId="14" fillId="0" borderId="2" xfId="2" applyNumberFormat="1" applyFont="1" applyBorder="1"/>
    <xf numFmtId="4" fontId="14" fillId="2" borderId="6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66" fontId="4" fillId="0" borderId="2" xfId="4" applyNumberFormat="1" applyFont="1" applyBorder="1" applyAlignment="1">
      <alignment horizontal="center" vertical="center" wrapText="1"/>
    </xf>
    <xf numFmtId="2" fontId="4" fillId="0" borderId="2" xfId="4" applyNumberFormat="1" applyFont="1" applyBorder="1" applyAlignment="1">
      <alignment horizontal="right" vertical="center" wrapText="1"/>
    </xf>
    <xf numFmtId="4" fontId="8" fillId="2" borderId="2" xfId="2" applyNumberFormat="1" applyFont="1" applyFill="1" applyBorder="1"/>
    <xf numFmtId="0" fontId="7" fillId="3" borderId="2" xfId="0" applyFont="1" applyFill="1" applyBorder="1" applyAlignment="1">
      <alignment wrapText="1"/>
    </xf>
    <xf numFmtId="0" fontId="15" fillId="0" borderId="2" xfId="0" applyFont="1" applyBorder="1" applyAlignment="1">
      <alignment horizontal="center"/>
    </xf>
    <xf numFmtId="2" fontId="15" fillId="0" borderId="2" xfId="2" applyNumberFormat="1" applyFont="1" applyFill="1" applyBorder="1" applyAlignment="1">
      <alignment horizontal="center"/>
    </xf>
    <xf numFmtId="0" fontId="15" fillId="0" borderId="2" xfId="2" applyNumberFormat="1" applyFont="1" applyFill="1" applyBorder="1"/>
    <xf numFmtId="4" fontId="15" fillId="0" borderId="2" xfId="2" applyNumberFormat="1" applyFont="1" applyBorder="1"/>
    <xf numFmtId="4" fontId="15" fillId="2" borderId="6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vertical="center"/>
    </xf>
    <xf numFmtId="0" fontId="5" fillId="0" borderId="2" xfId="5" applyFont="1" applyBorder="1" applyAlignment="1">
      <alignment vertical="center" wrapText="1"/>
    </xf>
    <xf numFmtId="4" fontId="4" fillId="0" borderId="2" xfId="2" applyNumberFormat="1" applyFont="1" applyBorder="1"/>
    <xf numFmtId="0" fontId="5" fillId="3" borderId="2" xfId="5" applyFont="1" applyFill="1" applyBorder="1" applyAlignment="1">
      <alignment vertical="center" wrapText="1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1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166" fontId="14" fillId="0" borderId="2" xfId="4" applyNumberFormat="1" applyFont="1" applyBorder="1" applyAlignment="1">
      <alignment horizontal="center" vertical="center" wrapText="1"/>
    </xf>
    <xf numFmtId="2" fontId="14" fillId="0" borderId="2" xfId="4" applyNumberFormat="1" applyFont="1" applyBorder="1" applyAlignment="1">
      <alignment horizontal="right" vertical="center" wrapText="1"/>
    </xf>
    <xf numFmtId="0" fontId="0" fillId="4" borderId="0" xfId="0" applyFill="1"/>
    <xf numFmtId="0" fontId="0" fillId="4" borderId="0" xfId="0" applyFill="1" applyAlignment="1">
      <alignment wrapText="1"/>
    </xf>
  </cellXfs>
  <cellStyles count="6">
    <cellStyle name="Currency 2 2" xfId="2" xr:uid="{567ACC39-9D17-42CF-A728-036F24F36158}"/>
    <cellStyle name="Excel Built-in Normaallaad 2" xfId="5" xr:uid="{A4E1546D-B742-40E0-A83F-06EA5F409438}"/>
    <cellStyle name="Normaallaad" xfId="0" builtinId="0"/>
    <cellStyle name="Normaallaad 12" xfId="3" xr:uid="{C026FA3C-1908-4869-A336-41E0E113DB14}"/>
    <cellStyle name="Normal 5" xfId="4" xr:uid="{7CE0040A-A87E-4572-91D8-8E7B2900AB71}"/>
    <cellStyle name="Normal_Sheet1" xfId="1" xr:uid="{EE28AF66-20FC-4CEE-BFCF-2C8D9D8404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1702-0793-470C-8D0A-5235EC4F402D}">
  <dimension ref="A1:L54"/>
  <sheetViews>
    <sheetView tabSelected="1" workbookViewId="0">
      <selection activeCell="K3" sqref="K3"/>
    </sheetView>
  </sheetViews>
  <sheetFormatPr defaultRowHeight="14.5" x14ac:dyDescent="0.35"/>
  <cols>
    <col min="1" max="1" width="36.54296875" customWidth="1"/>
    <col min="10" max="10" width="10.36328125" customWidth="1"/>
    <col min="11" max="11" width="33.26953125" customWidth="1"/>
  </cols>
  <sheetData>
    <row r="1" spans="1:12" ht="29" x14ac:dyDescent="0.35">
      <c r="D1" s="41" t="s">
        <v>14</v>
      </c>
      <c r="E1" s="41"/>
      <c r="F1" s="41"/>
      <c r="G1" s="42" t="s">
        <v>15</v>
      </c>
      <c r="H1" s="43"/>
      <c r="I1" s="44" t="s">
        <v>16</v>
      </c>
      <c r="J1" s="45"/>
      <c r="K1" s="120" t="s">
        <v>54</v>
      </c>
    </row>
    <row r="2" spans="1:12" x14ac:dyDescent="0.35">
      <c r="A2" s="35" t="s">
        <v>8</v>
      </c>
      <c r="B2" s="35" t="s">
        <v>9</v>
      </c>
      <c r="C2" s="35" t="s">
        <v>10</v>
      </c>
      <c r="D2" s="35" t="s">
        <v>11</v>
      </c>
      <c r="E2" s="36" t="s">
        <v>12</v>
      </c>
      <c r="F2" s="37" t="s">
        <v>13</v>
      </c>
      <c r="G2" s="38" t="s">
        <v>11</v>
      </c>
      <c r="H2" s="39" t="s">
        <v>13</v>
      </c>
      <c r="I2" s="40" t="s">
        <v>11</v>
      </c>
      <c r="J2" s="40" t="s">
        <v>13</v>
      </c>
    </row>
    <row r="3" spans="1:12" ht="52" x14ac:dyDescent="0.35">
      <c r="A3" s="1" t="s">
        <v>0</v>
      </c>
      <c r="B3" s="2"/>
      <c r="C3" s="3"/>
      <c r="D3" s="3"/>
      <c r="E3" s="4"/>
      <c r="F3" s="5"/>
      <c r="G3" s="6"/>
      <c r="H3" s="7"/>
      <c r="I3" s="8"/>
      <c r="J3" s="8"/>
    </row>
    <row r="4" spans="1:12" ht="78" x14ac:dyDescent="0.35">
      <c r="A4" s="9" t="s">
        <v>1</v>
      </c>
      <c r="B4" s="9"/>
      <c r="C4" s="10" t="s">
        <v>2</v>
      </c>
      <c r="D4" s="10">
        <v>1</v>
      </c>
      <c r="E4" s="11">
        <v>650</v>
      </c>
      <c r="F4" s="12">
        <f>ROUND(D4*E4,2)</f>
        <v>650</v>
      </c>
      <c r="G4" s="13">
        <v>1</v>
      </c>
      <c r="H4" s="14">
        <v>650</v>
      </c>
      <c r="I4" s="15">
        <v>0</v>
      </c>
      <c r="J4" s="16">
        <f>ROUND(I4*E4,2)</f>
        <v>0</v>
      </c>
      <c r="L4" t="s">
        <v>7</v>
      </c>
    </row>
    <row r="5" spans="1:12" ht="130.5" x14ac:dyDescent="0.35">
      <c r="A5" s="17" t="s">
        <v>3</v>
      </c>
      <c r="B5" s="17"/>
      <c r="C5" s="18" t="s">
        <v>2</v>
      </c>
      <c r="D5" s="19">
        <v>1</v>
      </c>
      <c r="E5" s="20">
        <v>990</v>
      </c>
      <c r="F5" s="12">
        <f>ROUND(D5*E5,2)</f>
        <v>990</v>
      </c>
      <c r="G5" s="12">
        <v>1</v>
      </c>
      <c r="H5" s="14">
        <v>990</v>
      </c>
      <c r="I5" s="21">
        <v>0</v>
      </c>
      <c r="J5" s="16">
        <f>ROUND(I5*E5,2)</f>
        <v>0</v>
      </c>
    </row>
    <row r="6" spans="1:12" ht="130.5" x14ac:dyDescent="0.35">
      <c r="A6" s="17" t="s">
        <v>4</v>
      </c>
      <c r="B6" s="17"/>
      <c r="C6" s="18" t="s">
        <v>2</v>
      </c>
      <c r="D6" s="19">
        <v>1</v>
      </c>
      <c r="E6" s="20">
        <v>525</v>
      </c>
      <c r="F6" s="12">
        <f>ROUND(D6*E6,2)</f>
        <v>525</v>
      </c>
      <c r="G6" s="12">
        <v>0</v>
      </c>
      <c r="H6" s="14">
        <v>0</v>
      </c>
      <c r="I6" s="21">
        <v>1</v>
      </c>
      <c r="J6" s="16">
        <f>ROUND(I6*E6,2)</f>
        <v>525</v>
      </c>
      <c r="K6" s="119"/>
    </row>
    <row r="7" spans="1:12" ht="104" x14ac:dyDescent="0.35">
      <c r="A7" s="22" t="s">
        <v>5</v>
      </c>
      <c r="B7" s="22"/>
      <c r="C7" s="23" t="s">
        <v>2</v>
      </c>
      <c r="D7" s="24">
        <v>1</v>
      </c>
      <c r="E7" s="25">
        <v>430</v>
      </c>
      <c r="F7" s="12">
        <f>ROUND(D7*E7,2)</f>
        <v>430</v>
      </c>
      <c r="G7" s="12">
        <v>1</v>
      </c>
      <c r="H7" s="14">
        <v>430</v>
      </c>
      <c r="I7" s="21">
        <v>0</v>
      </c>
      <c r="J7" s="16">
        <f>ROUND(I7*E7,2)</f>
        <v>0</v>
      </c>
    </row>
    <row r="8" spans="1:12" ht="39" x14ac:dyDescent="0.35">
      <c r="A8" s="26" t="s">
        <v>6</v>
      </c>
      <c r="B8" s="27"/>
      <c r="C8" s="28"/>
      <c r="D8" s="29"/>
      <c r="E8" s="30"/>
      <c r="F8" s="31">
        <f>SUM(F4:F7)</f>
        <v>2595</v>
      </c>
      <c r="G8" s="32"/>
      <c r="H8" s="31">
        <v>2070</v>
      </c>
      <c r="I8" s="33"/>
      <c r="J8" s="34">
        <f>SUM(J4:J7)</f>
        <v>525</v>
      </c>
    </row>
    <row r="9" spans="1:12" x14ac:dyDescent="0.35">
      <c r="A9" s="1" t="s">
        <v>17</v>
      </c>
      <c r="B9" s="46"/>
      <c r="C9" s="47"/>
      <c r="D9" s="48"/>
      <c r="E9" s="49"/>
      <c r="F9" s="50"/>
      <c r="G9" s="51"/>
      <c r="H9" s="51"/>
      <c r="I9" s="52"/>
      <c r="J9" s="8"/>
    </row>
    <row r="10" spans="1:12" ht="26" x14ac:dyDescent="0.35">
      <c r="A10" s="53" t="s">
        <v>18</v>
      </c>
      <c r="B10" s="54"/>
      <c r="C10" s="55" t="s">
        <v>19</v>
      </c>
      <c r="D10" s="55">
        <v>3400.3</v>
      </c>
      <c r="E10" s="56">
        <v>3.36</v>
      </c>
      <c r="F10" s="57">
        <f>D10*E10</f>
        <v>11425.008</v>
      </c>
      <c r="G10" s="58"/>
      <c r="H10" s="58"/>
      <c r="I10" s="59"/>
      <c r="J10" s="60"/>
    </row>
    <row r="11" spans="1:12" ht="26.5" x14ac:dyDescent="0.35">
      <c r="A11" s="17" t="s">
        <v>20</v>
      </c>
      <c r="B11" s="61"/>
      <c r="C11" s="62" t="s">
        <v>19</v>
      </c>
      <c r="D11" s="63">
        <f>K11</f>
        <v>0</v>
      </c>
      <c r="E11" s="64">
        <v>17.86</v>
      </c>
      <c r="F11" s="14">
        <f>D11*E11</f>
        <v>0</v>
      </c>
      <c r="G11" s="14">
        <v>3400.2999999999997</v>
      </c>
      <c r="H11" s="14">
        <v>60729.36</v>
      </c>
      <c r="I11" s="65">
        <v>0</v>
      </c>
      <c r="J11" s="65">
        <f>ROUND(I11*E11,2)</f>
        <v>0</v>
      </c>
    </row>
    <row r="12" spans="1:12" x14ac:dyDescent="0.35">
      <c r="A12" s="66" t="s">
        <v>21</v>
      </c>
      <c r="B12" s="22"/>
      <c r="C12" s="23"/>
      <c r="D12" s="24"/>
      <c r="E12" s="25"/>
      <c r="F12" s="67">
        <f>F11+F10</f>
        <v>11425.008</v>
      </c>
      <c r="G12" s="12"/>
      <c r="H12" s="31">
        <v>60729.36</v>
      </c>
      <c r="I12" s="68"/>
      <c r="J12" s="34">
        <f>J11</f>
        <v>0</v>
      </c>
    </row>
    <row r="13" spans="1:12" x14ac:dyDescent="0.35">
      <c r="A13" s="1" t="s">
        <v>22</v>
      </c>
      <c r="B13" s="2"/>
      <c r="C13" s="3"/>
      <c r="D13" s="3"/>
      <c r="E13" s="4"/>
      <c r="F13" s="5"/>
      <c r="G13" s="13"/>
      <c r="H13" s="13"/>
      <c r="I13" s="52"/>
      <c r="J13" s="8"/>
    </row>
    <row r="14" spans="1:12" x14ac:dyDescent="0.35">
      <c r="A14" s="17" t="s">
        <v>23</v>
      </c>
      <c r="B14" s="69"/>
      <c r="C14" s="18" t="s">
        <v>2</v>
      </c>
      <c r="D14" s="19">
        <v>2</v>
      </c>
      <c r="E14" s="20">
        <v>5420</v>
      </c>
      <c r="F14" s="12">
        <v>10840</v>
      </c>
      <c r="G14" s="70"/>
      <c r="H14" s="71"/>
      <c r="I14" s="16">
        <v>0.6</v>
      </c>
      <c r="J14" s="65">
        <f>ROUND(I14*E14,2)</f>
        <v>3252</v>
      </c>
      <c r="K14" s="119"/>
    </row>
    <row r="15" spans="1:12" ht="26" x14ac:dyDescent="0.35">
      <c r="A15" s="72" t="s">
        <v>24</v>
      </c>
      <c r="B15" s="73"/>
      <c r="C15" s="74" t="s">
        <v>25</v>
      </c>
      <c r="D15" s="75">
        <v>77</v>
      </c>
      <c r="E15" s="76">
        <v>25.11</v>
      </c>
      <c r="F15" s="12">
        <v>1933.47</v>
      </c>
      <c r="G15" s="70"/>
      <c r="H15" s="77"/>
      <c r="I15" s="16"/>
      <c r="J15" s="78"/>
    </row>
    <row r="16" spans="1:12" x14ac:dyDescent="0.35">
      <c r="A16" s="72" t="s">
        <v>26</v>
      </c>
      <c r="B16" s="73"/>
      <c r="C16" s="74" t="s">
        <v>25</v>
      </c>
      <c r="D16" s="75">
        <v>160</v>
      </c>
      <c r="E16" s="76">
        <v>6.9</v>
      </c>
      <c r="F16" s="12">
        <v>1104</v>
      </c>
      <c r="G16" s="70"/>
      <c r="H16" s="77"/>
      <c r="I16" s="16"/>
      <c r="J16" s="78"/>
    </row>
    <row r="17" spans="1:11" ht="26" x14ac:dyDescent="0.35">
      <c r="A17" s="72" t="s">
        <v>27</v>
      </c>
      <c r="B17" s="73"/>
      <c r="C17" s="74" t="s">
        <v>25</v>
      </c>
      <c r="D17" s="75">
        <v>83</v>
      </c>
      <c r="E17" s="76">
        <v>7.54</v>
      </c>
      <c r="F17" s="12">
        <v>625.82000000000005</v>
      </c>
      <c r="G17" s="70"/>
      <c r="H17" s="77"/>
      <c r="I17" s="16"/>
      <c r="J17" s="78"/>
    </row>
    <row r="18" spans="1:11" x14ac:dyDescent="0.35">
      <c r="A18" s="72" t="s">
        <v>28</v>
      </c>
      <c r="B18" s="73"/>
      <c r="C18" s="74" t="s">
        <v>2</v>
      </c>
      <c r="D18" s="75">
        <v>1</v>
      </c>
      <c r="E18" s="76">
        <v>18229.86</v>
      </c>
      <c r="F18" s="12">
        <v>18229.86</v>
      </c>
      <c r="G18" s="70"/>
      <c r="H18" s="77"/>
      <c r="I18" s="16">
        <v>0.9</v>
      </c>
      <c r="J18" s="65">
        <f>ROUND(I18*E18,2)</f>
        <v>16406.87</v>
      </c>
      <c r="K18" s="119"/>
    </row>
    <row r="19" spans="1:11" x14ac:dyDescent="0.35">
      <c r="A19" s="72" t="s">
        <v>29</v>
      </c>
      <c r="B19" s="73"/>
      <c r="C19" s="74" t="s">
        <v>2</v>
      </c>
      <c r="D19" s="75">
        <v>1</v>
      </c>
      <c r="E19" s="76">
        <v>1775</v>
      </c>
      <c r="F19" s="12">
        <v>1775</v>
      </c>
      <c r="G19" s="70"/>
      <c r="H19" s="77"/>
      <c r="I19" s="16">
        <v>0.9</v>
      </c>
      <c r="J19" s="65">
        <f>ROUND(I19*E19,2)</f>
        <v>1597.5</v>
      </c>
      <c r="K19" s="119"/>
    </row>
    <row r="20" spans="1:11" x14ac:dyDescent="0.35">
      <c r="A20" s="73"/>
      <c r="B20" s="73"/>
      <c r="C20" s="74"/>
      <c r="D20" s="75"/>
      <c r="E20" s="76"/>
      <c r="F20" s="12"/>
      <c r="G20" s="70"/>
      <c r="H20" s="77"/>
      <c r="I20" s="78"/>
      <c r="J20" s="78"/>
    </row>
    <row r="21" spans="1:11" x14ac:dyDescent="0.35">
      <c r="A21" s="26" t="s">
        <v>30</v>
      </c>
      <c r="B21" s="27"/>
      <c r="C21" s="79"/>
      <c r="D21" s="29"/>
      <c r="E21" s="30"/>
      <c r="F21" s="31">
        <f>SUM(F14:F20)</f>
        <v>34508.15</v>
      </c>
      <c r="G21" s="70"/>
      <c r="H21" s="70"/>
      <c r="I21" s="80"/>
      <c r="J21" s="34">
        <f>SUM(J14:J19)</f>
        <v>21256.37</v>
      </c>
    </row>
    <row r="22" spans="1:11" x14ac:dyDescent="0.35">
      <c r="A22" s="81" t="s">
        <v>31</v>
      </c>
      <c r="B22" s="82"/>
      <c r="C22" s="83"/>
      <c r="D22" s="83"/>
      <c r="E22" s="84"/>
      <c r="F22" s="85"/>
      <c r="G22" s="86"/>
      <c r="H22" s="86"/>
      <c r="I22" s="78"/>
      <c r="J22" s="87"/>
    </row>
    <row r="23" spans="1:11" x14ac:dyDescent="0.35">
      <c r="A23" s="88" t="s">
        <v>32</v>
      </c>
      <c r="B23" s="89"/>
      <c r="C23" s="90" t="s">
        <v>33</v>
      </c>
      <c r="D23" s="91">
        <v>1</v>
      </c>
      <c r="E23" s="92">
        <v>1400</v>
      </c>
      <c r="F23" s="14">
        <f>ROUND(D23*E23,2)</f>
        <v>1400</v>
      </c>
      <c r="G23" s="93">
        <v>0</v>
      </c>
      <c r="H23" s="93">
        <v>0</v>
      </c>
      <c r="I23" s="94">
        <v>1</v>
      </c>
      <c r="J23" s="16">
        <f>ROUND(I23*E23,2)</f>
        <v>1400</v>
      </c>
      <c r="K23" s="119"/>
    </row>
    <row r="24" spans="1:11" x14ac:dyDescent="0.35">
      <c r="A24" s="95"/>
      <c r="B24" s="95"/>
      <c r="C24" s="96"/>
      <c r="D24" s="97"/>
      <c r="E24" s="98"/>
      <c r="F24" s="31"/>
      <c r="G24" s="93"/>
      <c r="H24" s="93"/>
      <c r="I24" s="52"/>
      <c r="J24" s="33"/>
    </row>
    <row r="25" spans="1:11" x14ac:dyDescent="0.35">
      <c r="A25" s="26" t="s">
        <v>34</v>
      </c>
      <c r="B25" s="27"/>
      <c r="C25" s="28"/>
      <c r="D25" s="29"/>
      <c r="E25" s="30"/>
      <c r="F25" s="31">
        <f>F23</f>
        <v>1400</v>
      </c>
      <c r="G25" s="32"/>
      <c r="H25" s="31">
        <f>H23</f>
        <v>0</v>
      </c>
      <c r="I25" s="99"/>
      <c r="J25" s="34">
        <f>J23</f>
        <v>1400</v>
      </c>
    </row>
    <row r="26" spans="1:11" x14ac:dyDescent="0.35">
      <c r="A26" s="81" t="s">
        <v>35</v>
      </c>
      <c r="B26" s="82"/>
      <c r="C26" s="83"/>
      <c r="D26" s="83"/>
      <c r="E26" s="84"/>
      <c r="F26" s="85"/>
      <c r="G26" s="86"/>
      <c r="H26" s="86"/>
      <c r="I26" s="78"/>
      <c r="J26" s="87"/>
    </row>
    <row r="27" spans="1:11" x14ac:dyDescent="0.35">
      <c r="A27" s="100" t="s">
        <v>36</v>
      </c>
      <c r="B27" s="89"/>
      <c r="C27" s="101"/>
      <c r="D27" s="102"/>
      <c r="E27" s="103"/>
      <c r="F27" s="104"/>
      <c r="G27" s="32"/>
      <c r="H27" s="104"/>
      <c r="I27" s="105"/>
      <c r="J27" s="106"/>
    </row>
    <row r="28" spans="1:11" x14ac:dyDescent="0.35">
      <c r="A28" s="107" t="s">
        <v>37</v>
      </c>
      <c r="B28" s="72"/>
      <c r="C28" s="74" t="s">
        <v>38</v>
      </c>
      <c r="D28" s="75">
        <v>1002</v>
      </c>
      <c r="E28" s="76">
        <v>5.649</v>
      </c>
      <c r="F28" s="12">
        <v>5660.3</v>
      </c>
      <c r="G28" s="32"/>
      <c r="H28" s="108"/>
      <c r="I28" s="65">
        <v>697</v>
      </c>
      <c r="J28" s="16">
        <f>I28*E28</f>
        <v>3937.3530000000001</v>
      </c>
      <c r="K28" s="119"/>
    </row>
    <row r="29" spans="1:11" ht="26" x14ac:dyDescent="0.35">
      <c r="A29" s="107" t="s">
        <v>39</v>
      </c>
      <c r="B29" s="17"/>
      <c r="C29" s="18" t="s">
        <v>38</v>
      </c>
      <c r="D29" s="19">
        <v>2135</v>
      </c>
      <c r="E29" s="20">
        <v>20.086500000000001</v>
      </c>
      <c r="F29" s="12">
        <v>42884.68</v>
      </c>
      <c r="G29" s="32"/>
      <c r="H29" s="104"/>
      <c r="I29" s="65">
        <v>2135</v>
      </c>
      <c r="J29" s="16">
        <f>I29*E29</f>
        <v>42884.677500000005</v>
      </c>
      <c r="K29" s="119"/>
    </row>
    <row r="30" spans="1:11" ht="26" x14ac:dyDescent="0.35">
      <c r="A30" s="109" t="s">
        <v>40</v>
      </c>
      <c r="B30" s="74">
        <v>20</v>
      </c>
      <c r="C30" s="74" t="s">
        <v>41</v>
      </c>
      <c r="D30" s="75">
        <f>477</f>
        <v>477</v>
      </c>
      <c r="E30" s="76">
        <v>9.355500000000001</v>
      </c>
      <c r="F30" s="12">
        <f>D30*E30</f>
        <v>4462.5735000000004</v>
      </c>
      <c r="G30" s="32"/>
      <c r="H30" s="108"/>
      <c r="I30" s="65">
        <v>485.9</v>
      </c>
      <c r="J30" s="16">
        <f>I30*E30</f>
        <v>4545.83745</v>
      </c>
      <c r="K30" s="119"/>
    </row>
    <row r="31" spans="1:11" x14ac:dyDescent="0.35">
      <c r="A31" s="107" t="s">
        <v>42</v>
      </c>
      <c r="B31" s="110">
        <v>10</v>
      </c>
      <c r="C31" s="18" t="s">
        <v>41</v>
      </c>
      <c r="D31" s="19">
        <v>455</v>
      </c>
      <c r="E31" s="20">
        <v>3.7380000000000004</v>
      </c>
      <c r="F31" s="12">
        <v>1700.79</v>
      </c>
      <c r="G31" s="32"/>
      <c r="H31" s="104"/>
      <c r="I31" s="65"/>
      <c r="J31" s="16"/>
    </row>
    <row r="32" spans="1:11" x14ac:dyDescent="0.35">
      <c r="A32" s="107" t="s">
        <v>43</v>
      </c>
      <c r="B32" s="74">
        <v>10</v>
      </c>
      <c r="C32" s="74" t="s">
        <v>41</v>
      </c>
      <c r="D32" s="75">
        <v>315</v>
      </c>
      <c r="E32" s="76">
        <v>0.77</v>
      </c>
      <c r="F32" s="12">
        <v>242.55</v>
      </c>
      <c r="G32" s="32"/>
      <c r="H32" s="108"/>
      <c r="I32" s="65"/>
      <c r="J32" s="16"/>
    </row>
    <row r="33" spans="1:11" x14ac:dyDescent="0.35">
      <c r="A33" s="111" t="s">
        <v>44</v>
      </c>
      <c r="B33" s="110"/>
      <c r="C33" s="18"/>
      <c r="D33" s="19"/>
      <c r="E33" s="20"/>
      <c r="F33" s="12"/>
      <c r="G33" s="32"/>
      <c r="H33" s="104"/>
      <c r="I33" s="65"/>
      <c r="J33" s="16"/>
    </row>
    <row r="34" spans="1:11" ht="26" x14ac:dyDescent="0.35">
      <c r="A34" s="112" t="s">
        <v>18</v>
      </c>
      <c r="B34" s="74"/>
      <c r="C34" s="74" t="s">
        <v>38</v>
      </c>
      <c r="D34" s="75">
        <v>140</v>
      </c>
      <c r="E34" s="76">
        <v>4.7250000000000005</v>
      </c>
      <c r="F34" s="12">
        <v>661.5</v>
      </c>
      <c r="G34" s="32"/>
      <c r="H34" s="108"/>
      <c r="I34" s="65">
        <v>48.8</v>
      </c>
      <c r="J34" s="16">
        <f>I34*E34</f>
        <v>230.58</v>
      </c>
      <c r="K34" s="119"/>
    </row>
    <row r="35" spans="1:11" ht="26.5" x14ac:dyDescent="0.35">
      <c r="A35" s="88" t="s">
        <v>39</v>
      </c>
      <c r="B35" s="110"/>
      <c r="C35" s="18" t="s">
        <v>38</v>
      </c>
      <c r="D35" s="19">
        <v>165.2</v>
      </c>
      <c r="E35" s="20">
        <v>20.086500000000001</v>
      </c>
      <c r="F35" s="12">
        <v>3318.29</v>
      </c>
      <c r="G35" s="32"/>
      <c r="H35" s="104"/>
      <c r="I35" s="65">
        <v>75.7</v>
      </c>
      <c r="J35" s="16">
        <f>I35*E35</f>
        <v>1520.5480500000001</v>
      </c>
      <c r="K35" s="119"/>
    </row>
    <row r="36" spans="1:11" x14ac:dyDescent="0.35">
      <c r="A36" s="112" t="s">
        <v>42</v>
      </c>
      <c r="B36" s="74">
        <v>10</v>
      </c>
      <c r="C36" s="74" t="s">
        <v>41</v>
      </c>
      <c r="D36" s="75">
        <v>120</v>
      </c>
      <c r="E36" s="76">
        <v>3.7380000000000004</v>
      </c>
      <c r="F36" s="12">
        <v>448.56</v>
      </c>
      <c r="G36" s="32"/>
      <c r="H36" s="108"/>
      <c r="I36" s="65"/>
      <c r="J36" s="16"/>
    </row>
    <row r="37" spans="1:11" x14ac:dyDescent="0.35">
      <c r="A37" s="88" t="s">
        <v>43</v>
      </c>
      <c r="B37" s="110">
        <v>10</v>
      </c>
      <c r="C37" s="18" t="s">
        <v>41</v>
      </c>
      <c r="D37" s="19">
        <v>60</v>
      </c>
      <c r="E37" s="20">
        <v>0.77</v>
      </c>
      <c r="F37" s="12">
        <v>46.2</v>
      </c>
      <c r="G37" s="32"/>
      <c r="H37" s="104"/>
      <c r="I37" s="65"/>
      <c r="J37" s="16"/>
    </row>
    <row r="38" spans="1:11" x14ac:dyDescent="0.35">
      <c r="A38" s="113" t="s">
        <v>45</v>
      </c>
      <c r="B38" s="74"/>
      <c r="C38" s="74"/>
      <c r="D38" s="75"/>
      <c r="E38" s="76"/>
      <c r="F38" s="12">
        <f>ROUND(D38*E38,2)</f>
        <v>0</v>
      </c>
      <c r="G38" s="32"/>
      <c r="H38" s="108"/>
      <c r="I38" s="65"/>
      <c r="J38" s="16"/>
    </row>
    <row r="39" spans="1:11" ht="26.5" x14ac:dyDescent="0.35">
      <c r="A39" s="88" t="s">
        <v>18</v>
      </c>
      <c r="B39" s="110"/>
      <c r="C39" s="18" t="s">
        <v>38</v>
      </c>
      <c r="D39" s="19">
        <v>130</v>
      </c>
      <c r="E39" s="20">
        <v>4.7250000000000005</v>
      </c>
      <c r="F39" s="12">
        <v>614.25</v>
      </c>
      <c r="G39" s="32"/>
      <c r="H39" s="104"/>
      <c r="I39" s="65">
        <v>88.4</v>
      </c>
      <c r="J39" s="16">
        <f>I39*E39</f>
        <v>417.69000000000005</v>
      </c>
      <c r="K39" s="119"/>
    </row>
    <row r="40" spans="1:11" ht="26" x14ac:dyDescent="0.35">
      <c r="A40" s="112" t="s">
        <v>39</v>
      </c>
      <c r="B40" s="74"/>
      <c r="C40" s="74" t="s">
        <v>38</v>
      </c>
      <c r="D40" s="75">
        <v>153.32</v>
      </c>
      <c r="E40" s="76">
        <v>20.086500000000001</v>
      </c>
      <c r="F40" s="12">
        <v>3079.66</v>
      </c>
      <c r="G40" s="32"/>
      <c r="H40" s="108"/>
      <c r="I40" s="65">
        <v>102.1</v>
      </c>
      <c r="J40" s="16">
        <f>I40*E40</f>
        <v>2050.8316500000001</v>
      </c>
      <c r="K40" s="119"/>
    </row>
    <row r="41" spans="1:11" x14ac:dyDescent="0.35">
      <c r="A41" s="88" t="s">
        <v>42</v>
      </c>
      <c r="B41" s="110">
        <v>10</v>
      </c>
      <c r="C41" s="18" t="s">
        <v>41</v>
      </c>
      <c r="D41" s="19">
        <v>111</v>
      </c>
      <c r="E41" s="20">
        <v>3.7380000000000004</v>
      </c>
      <c r="F41" s="12">
        <v>414.92</v>
      </c>
      <c r="G41" s="32"/>
      <c r="H41" s="104"/>
      <c r="I41" s="65"/>
      <c r="J41" s="16"/>
    </row>
    <row r="42" spans="1:11" x14ac:dyDescent="0.35">
      <c r="A42" s="112" t="s">
        <v>43</v>
      </c>
      <c r="B42" s="74">
        <v>10</v>
      </c>
      <c r="C42" s="74" t="s">
        <v>41</v>
      </c>
      <c r="D42" s="75">
        <v>55</v>
      </c>
      <c r="E42" s="76">
        <v>0.77</v>
      </c>
      <c r="F42" s="12">
        <v>42.35</v>
      </c>
      <c r="G42" s="32"/>
      <c r="H42" s="108"/>
      <c r="I42" s="65"/>
      <c r="J42" s="16"/>
    </row>
    <row r="43" spans="1:11" x14ac:dyDescent="0.35">
      <c r="A43" s="111" t="s">
        <v>46</v>
      </c>
      <c r="B43" s="110"/>
      <c r="C43" s="18"/>
      <c r="D43" s="19"/>
      <c r="E43" s="20"/>
      <c r="F43" s="12"/>
      <c r="G43" s="32"/>
      <c r="H43" s="104"/>
      <c r="I43" s="65"/>
      <c r="J43" s="16"/>
    </row>
    <row r="44" spans="1:11" ht="26" x14ac:dyDescent="0.35">
      <c r="A44" s="112" t="s">
        <v>47</v>
      </c>
      <c r="B44" s="74"/>
      <c r="C44" s="74" t="s">
        <v>48</v>
      </c>
      <c r="D44" s="75">
        <v>9</v>
      </c>
      <c r="E44" s="76">
        <v>90.4</v>
      </c>
      <c r="F44" s="12">
        <v>813.6</v>
      </c>
      <c r="G44" s="32"/>
      <c r="H44" s="108"/>
      <c r="I44" s="65">
        <v>9</v>
      </c>
      <c r="J44" s="16">
        <f>I44*E44</f>
        <v>813.6</v>
      </c>
      <c r="K44" s="119"/>
    </row>
    <row r="45" spans="1:11" x14ac:dyDescent="0.35">
      <c r="A45" s="88" t="s">
        <v>37</v>
      </c>
      <c r="B45" s="110"/>
      <c r="C45" s="18" t="s">
        <v>38</v>
      </c>
      <c r="D45" s="19">
        <v>595</v>
      </c>
      <c r="E45" s="20">
        <v>5.649</v>
      </c>
      <c r="F45" s="12">
        <v>3361.16</v>
      </c>
      <c r="G45" s="32"/>
      <c r="H45" s="104"/>
      <c r="I45" s="65"/>
      <c r="J45" s="16"/>
    </row>
    <row r="46" spans="1:11" ht="26" x14ac:dyDescent="0.35">
      <c r="A46" s="112" t="s">
        <v>39</v>
      </c>
      <c r="B46" s="74"/>
      <c r="C46" s="74" t="s">
        <v>38</v>
      </c>
      <c r="D46" s="75">
        <v>826</v>
      </c>
      <c r="E46" s="76">
        <v>20.086500000000001</v>
      </c>
      <c r="F46" s="12">
        <v>16591.45</v>
      </c>
      <c r="G46" s="32"/>
      <c r="H46" s="108"/>
      <c r="I46" s="65">
        <v>142.4</v>
      </c>
      <c r="J46" s="16">
        <f>I46*E46</f>
        <v>2860.3176000000003</v>
      </c>
      <c r="K46" s="119"/>
    </row>
    <row r="47" spans="1:11" x14ac:dyDescent="0.35">
      <c r="A47" s="88" t="s">
        <v>42</v>
      </c>
      <c r="B47" s="110">
        <v>10</v>
      </c>
      <c r="C47" s="18" t="s">
        <v>41</v>
      </c>
      <c r="D47" s="19">
        <v>100</v>
      </c>
      <c r="E47" s="20">
        <v>3.7380000000000004</v>
      </c>
      <c r="F47" s="12">
        <v>373.8</v>
      </c>
      <c r="G47" s="32"/>
      <c r="H47" s="104"/>
      <c r="I47" s="65"/>
      <c r="J47" s="16"/>
    </row>
    <row r="48" spans="1:11" x14ac:dyDescent="0.35">
      <c r="A48" s="112" t="s">
        <v>43</v>
      </c>
      <c r="B48" s="74">
        <v>10</v>
      </c>
      <c r="C48" s="74" t="s">
        <v>41</v>
      </c>
      <c r="D48" s="75">
        <v>85</v>
      </c>
      <c r="E48" s="76">
        <v>0.77</v>
      </c>
      <c r="F48" s="12">
        <v>65.45</v>
      </c>
      <c r="G48" s="32"/>
      <c r="H48" s="108"/>
      <c r="I48" s="65"/>
      <c r="J48" s="16"/>
    </row>
    <row r="49" spans="1:11" x14ac:dyDescent="0.35">
      <c r="A49" s="89"/>
      <c r="B49" s="114"/>
      <c r="C49" s="101"/>
      <c r="D49" s="102"/>
      <c r="E49" s="103"/>
      <c r="F49" s="104"/>
      <c r="G49" s="32"/>
      <c r="H49" s="104"/>
      <c r="I49" s="65"/>
      <c r="J49" s="16"/>
    </row>
    <row r="50" spans="1:11" x14ac:dyDescent="0.35">
      <c r="A50" s="26" t="s">
        <v>49</v>
      </c>
      <c r="B50" s="79"/>
      <c r="C50" s="28"/>
      <c r="D50" s="29"/>
      <c r="E50" s="30"/>
      <c r="F50" s="31">
        <f>SUM(F27:F48)</f>
        <v>84782.083499999993</v>
      </c>
      <c r="G50" s="32"/>
      <c r="H50" s="32"/>
      <c r="I50" s="68"/>
      <c r="J50" s="34">
        <f>SUM(J28:J48)</f>
        <v>59261.43525000001</v>
      </c>
    </row>
    <row r="51" spans="1:11" x14ac:dyDescent="0.35">
      <c r="A51" s="81" t="s">
        <v>50</v>
      </c>
      <c r="B51" s="83"/>
      <c r="C51" s="83"/>
      <c r="D51" s="83"/>
      <c r="E51" s="84"/>
      <c r="F51" s="85"/>
      <c r="G51" s="86"/>
      <c r="H51" s="86"/>
      <c r="I51" s="16"/>
      <c r="J51" s="15"/>
    </row>
    <row r="52" spans="1:11" ht="26" x14ac:dyDescent="0.35">
      <c r="A52" s="107" t="s">
        <v>51</v>
      </c>
      <c r="B52" s="115">
        <v>20</v>
      </c>
      <c r="C52" s="90" t="s">
        <v>52</v>
      </c>
      <c r="D52" s="91">
        <v>650</v>
      </c>
      <c r="E52" s="92">
        <v>5.55</v>
      </c>
      <c r="F52" s="93">
        <v>3607.5</v>
      </c>
      <c r="G52" s="32"/>
      <c r="H52" s="104"/>
      <c r="I52" s="65">
        <v>572</v>
      </c>
      <c r="J52" s="16">
        <f>I52*E52</f>
        <v>3174.6</v>
      </c>
      <c r="K52" s="119"/>
    </row>
    <row r="53" spans="1:11" ht="26" x14ac:dyDescent="0.35">
      <c r="A53" s="107" t="s">
        <v>51</v>
      </c>
      <c r="B53" s="116">
        <v>11</v>
      </c>
      <c r="C53" s="116" t="s">
        <v>52</v>
      </c>
      <c r="D53" s="117">
        <v>321</v>
      </c>
      <c r="E53" s="118">
        <v>4.05</v>
      </c>
      <c r="F53" s="93">
        <v>1300.05</v>
      </c>
      <c r="G53" s="32"/>
      <c r="H53" s="108"/>
      <c r="I53" s="65">
        <v>263.60000000000002</v>
      </c>
      <c r="J53" s="16">
        <f>I53*E53</f>
        <v>1067.5800000000002</v>
      </c>
      <c r="K53" s="119"/>
    </row>
    <row r="54" spans="1:11" x14ac:dyDescent="0.35">
      <c r="A54" s="26" t="s">
        <v>53</v>
      </c>
      <c r="B54" s="79"/>
      <c r="C54" s="28"/>
      <c r="D54" s="29"/>
      <c r="E54" s="30"/>
      <c r="F54" s="31">
        <f>SUM(F52:F53)</f>
        <v>4907.55</v>
      </c>
      <c r="G54" s="32"/>
      <c r="H54" s="32"/>
      <c r="I54" s="99"/>
      <c r="J54" s="34">
        <f>SUM(J52:J53)</f>
        <v>4242.18</v>
      </c>
    </row>
  </sheetData>
  <mergeCells count="3">
    <mergeCell ref="D1:F1"/>
    <mergeCell ref="G1:H1"/>
    <mergeCell ref="I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92DF950149D54893E1B37C7976E9AD" ma:contentTypeVersion="18" ma:contentTypeDescription="Create a new document." ma:contentTypeScope="" ma:versionID="31211e219165679ec95cd22b7e335e94">
  <xsd:schema xmlns:xsd="http://www.w3.org/2001/XMLSchema" xmlns:xs="http://www.w3.org/2001/XMLSchema" xmlns:p="http://schemas.microsoft.com/office/2006/metadata/properties" xmlns:ns2="f997b7df-f338-4b73-94bd-064d71a707d9" xmlns:ns3="cf7e9a0a-fc14-40a4-ab05-292587b8d534" targetNamespace="http://schemas.microsoft.com/office/2006/metadata/properties" ma:root="true" ma:fieldsID="4ad43035f461cdf6fa2fcce72941075f" ns2:_="" ns3:_="">
    <xsd:import namespace="f997b7df-f338-4b73-94bd-064d71a707d9"/>
    <xsd:import namespace="cf7e9a0a-fc14-40a4-ab05-292587b8d5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Lihtlitsensileping" minOccurs="0"/>
                <xsd:element ref="ns2:Seisund" minOccurs="0"/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7b7df-f338-4b73-94bd-064d71a707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Lihtlitsensileping" ma:index="21" nillable="true" ma:displayName="Lihtlitsensileping" ma:format="Dropdown" ma:internalName="Lihtlitsensileping">
      <xsd:simpleType>
        <xsd:restriction base="dms:Note">
          <xsd:maxLength value="255"/>
        </xsd:restriction>
      </xsd:simpleType>
    </xsd:element>
    <xsd:element name="Seisund" ma:index="22" nillable="true" ma:displayName="Seisund" ma:format="Dropdown" ma:internalName="Seisund">
      <xsd:simpleType>
        <xsd:restriction base="dms:Text">
          <xsd:maxLength value="255"/>
        </xsd:restriction>
      </xsd:simpleType>
    </xsd:element>
    <xsd:element name="Test" ma:index="23" nillable="true" ma:displayName="Test" ma:format="Dropdown" ma:internalName="Test">
      <xsd:simpleType>
        <xsd:restriction base="dms:Choice">
          <xsd:enumeration value="Valik 1"/>
          <xsd:enumeration value="Valik 2"/>
          <xsd:enumeration value="Valik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e9a0a-fc14-40a4-ab05-292587b8d5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2bc8d5b-2cee-4869-b841-1a4d57f46056}" ma:internalName="TaxCatchAll" ma:showField="CatchAllData" ma:web="cf7e9a0a-fc14-40a4-ab05-292587b8d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7e9a0a-fc14-40a4-ab05-292587b8d534" xsi:nil="true"/>
    <Test xmlns="f997b7df-f338-4b73-94bd-064d71a707d9" xsi:nil="true"/>
    <lcf76f155ced4ddcb4097134ff3c332f xmlns="f997b7df-f338-4b73-94bd-064d71a707d9">
      <Terms xmlns="http://schemas.microsoft.com/office/infopath/2007/PartnerControls"/>
    </lcf76f155ced4ddcb4097134ff3c332f>
    <Seisund xmlns="f997b7df-f338-4b73-94bd-064d71a707d9" xsi:nil="true"/>
    <Lihtlitsensileping xmlns="f997b7df-f338-4b73-94bd-064d71a707d9" xsi:nil="true"/>
  </documentManagement>
</p:properties>
</file>

<file path=customXml/itemProps1.xml><?xml version="1.0" encoding="utf-8"?>
<ds:datastoreItem xmlns:ds="http://schemas.openxmlformats.org/officeDocument/2006/customXml" ds:itemID="{DA49CA81-D234-4D1C-9CF1-BB857FDA9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97b7df-f338-4b73-94bd-064d71a707d9"/>
    <ds:schemaRef ds:uri="cf7e9a0a-fc14-40a4-ab05-292587b8d5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5202DA-E9C8-430D-BFA8-1293437AEF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2E247C-EDEE-4844-B413-037AB811D8BA}">
  <ds:schemaRefs>
    <ds:schemaRef ds:uri="http://schemas.microsoft.com/office/infopath/2007/PartnerControls"/>
    <ds:schemaRef ds:uri="http://schemas.microsoft.com/office/2006/metadata/properties"/>
    <ds:schemaRef ds:uri="f997b7df-f338-4b73-94bd-064d71a707d9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cf7e9a0a-fc14-40a4-ab05-292587b8d534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Kaidar Viikman - RTK</dc:creator>
  <cp:lastModifiedBy>Kaidar Viikman - RTK</cp:lastModifiedBy>
  <dcterms:created xsi:type="dcterms:W3CDTF">2025-09-17T09:52:45Z</dcterms:created>
  <dcterms:modified xsi:type="dcterms:W3CDTF">2025-09-17T09:57:50Z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2025-09-17T09:57:18Z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a49918ea-a074-4c3a-bd81-7a4ab2461cb1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0x0101000692DF950149D54893E1B37C7976E9AD</vt:lpwstr>
  </property>
  <property fmtid="{D5CDD505-2E9C-101B-9397-08002B2CF9AE}" pid="11" name="MediaServiceImageTags">
    <vt:lpwstr/>
  </property>
</Properties>
</file>